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ckerdata.sharepoint.com/sites/Microsoft-MWSecAIProgramDevelopment/Shared Documents/Solution Designation Programs/Solution Designation For Partners - Security/Module 2 - Performance/"/>
    </mc:Choice>
  </mc:AlternateContent>
  <xr:revisionPtr revIDLastSave="2167" documentId="8_{0FF4665E-7B22-4A82-B5AE-2D4AF785F8D2}" xr6:coauthVersionLast="47" xr6:coauthVersionMax="47" xr10:uidLastSave="{B314FAD9-7D2A-4D51-8BEE-05840F4AF80F}"/>
  <bookViews>
    <workbookView xWindow="25695" yWindow="0" windowWidth="26010" windowHeight="20985" xr2:uid="{CA16CCC5-6D67-4942-8188-B0AFDF42ED13}"/>
  </bookViews>
  <sheets>
    <sheet name="1. Build Your Solution Offer" sheetId="6" r:id="rId1"/>
    <sheet name="2. Solution vs Licence ROI" sheetId="5" r:id="rId2"/>
    <sheet name="3. Solution $$$ Breakdown" sheetId="2" r:id="rId3"/>
    <sheet name="4. Licence $$$ Breakdown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6" l="1"/>
  <c r="N11" i="1"/>
  <c r="M11" i="1"/>
  <c r="L11" i="1"/>
  <c r="K11" i="1"/>
  <c r="J11" i="1"/>
  <c r="I11" i="1"/>
  <c r="H11" i="1"/>
  <c r="G11" i="1"/>
  <c r="F11" i="1"/>
  <c r="E11" i="1"/>
  <c r="B5" i="2"/>
  <c r="C15" i="5"/>
  <c r="D5" i="1" s="1"/>
  <c r="B23" i="5"/>
  <c r="E18" i="6"/>
  <c r="E10" i="6"/>
  <c r="E9" i="6"/>
  <c r="E8" i="6"/>
  <c r="E7" i="6"/>
  <c r="C8" i="2"/>
  <c r="C7" i="2"/>
  <c r="C5" i="2"/>
  <c r="H5" i="2"/>
  <c r="H5" i="1"/>
  <c r="C8" i="1"/>
  <c r="C7" i="1"/>
  <c r="E20" i="6" l="1"/>
  <c r="C14" i="5" s="1"/>
  <c r="C5" i="1" l="1"/>
  <c r="C16" i="5"/>
  <c r="C17" i="5" s="1"/>
  <c r="N15" i="2"/>
  <c r="M15" i="2"/>
  <c r="L15" i="2"/>
  <c r="K15" i="2"/>
  <c r="J15" i="2"/>
  <c r="I15" i="2"/>
  <c r="H15" i="2"/>
  <c r="G15" i="2"/>
  <c r="F15" i="2"/>
  <c r="E15" i="2"/>
  <c r="N12" i="2"/>
  <c r="M12" i="2"/>
  <c r="L12" i="2"/>
  <c r="K12" i="2"/>
  <c r="J12" i="2"/>
  <c r="I12" i="2"/>
  <c r="H12" i="2"/>
  <c r="G12" i="2"/>
  <c r="F12" i="2"/>
  <c r="E12" i="2"/>
  <c r="D8" i="2"/>
  <c r="D7" i="2"/>
  <c r="E15" i="1"/>
  <c r="D7" i="1"/>
  <c r="D8" i="1"/>
  <c r="F15" i="1"/>
  <c r="G15" i="1"/>
  <c r="H15" i="1"/>
  <c r="I15" i="1"/>
  <c r="J15" i="1"/>
  <c r="K15" i="1"/>
  <c r="L15" i="1"/>
  <c r="M15" i="1"/>
  <c r="N15" i="1"/>
  <c r="E12" i="1"/>
  <c r="E16" i="1" s="1"/>
  <c r="F12" i="1"/>
  <c r="N12" i="1"/>
  <c r="M12" i="1"/>
  <c r="L12" i="1"/>
  <c r="K12" i="1"/>
  <c r="J12" i="1"/>
  <c r="I12" i="1"/>
  <c r="H12" i="1"/>
  <c r="G12" i="1"/>
  <c r="F5" i="1" l="1"/>
  <c r="C24" i="5"/>
  <c r="E5" i="1"/>
  <c r="K16" i="2"/>
  <c r="K17" i="2" s="1"/>
  <c r="H16" i="2"/>
  <c r="H17" i="2" s="1"/>
  <c r="N16" i="2"/>
  <c r="M16" i="2"/>
  <c r="L16" i="2"/>
  <c r="E16" i="2"/>
  <c r="F16" i="2"/>
  <c r="G16" i="2"/>
  <c r="I16" i="2"/>
  <c r="J16" i="2"/>
  <c r="E17" i="1"/>
  <c r="E19" i="1" s="1"/>
  <c r="H16" i="1"/>
  <c r="K16" i="1"/>
  <c r="G16" i="1"/>
  <c r="L16" i="1"/>
  <c r="F16" i="1"/>
  <c r="I16" i="1"/>
  <c r="J16" i="1"/>
  <c r="M16" i="1"/>
  <c r="N16" i="1"/>
  <c r="C23" i="1" s="1"/>
  <c r="C24" i="1" s="1"/>
  <c r="C25" i="5" l="1"/>
  <c r="E5" i="2"/>
  <c r="E31" i="1"/>
  <c r="E19" i="2"/>
  <c r="E31" i="2" s="1"/>
  <c r="E29" i="1"/>
  <c r="I17" i="2"/>
  <c r="L17" i="2"/>
  <c r="M17" i="2"/>
  <c r="C22" i="2"/>
  <c r="E17" i="2"/>
  <c r="N17" i="2"/>
  <c r="C23" i="2"/>
  <c r="C24" i="2" s="1"/>
  <c r="J17" i="2"/>
  <c r="G17" i="2"/>
  <c r="F17" i="2"/>
  <c r="C22" i="1"/>
  <c r="C26" i="1" s="1"/>
  <c r="F17" i="1"/>
  <c r="F19" i="1" s="1"/>
  <c r="G17" i="1"/>
  <c r="G19" i="1" s="1"/>
  <c r="G19" i="2" s="1"/>
  <c r="E18" i="1"/>
  <c r="G18" i="1"/>
  <c r="C26" i="5" l="1"/>
  <c r="D5" i="2" s="1"/>
  <c r="F5" i="2"/>
  <c r="J29" i="2"/>
  <c r="I29" i="2"/>
  <c r="H29" i="2"/>
  <c r="G29" i="2"/>
  <c r="F29" i="2"/>
  <c r="E29" i="2"/>
  <c r="L29" i="2"/>
  <c r="K29" i="2"/>
  <c r="N29" i="2"/>
  <c r="M29" i="2"/>
  <c r="F29" i="1"/>
  <c r="G29" i="1"/>
  <c r="E30" i="1"/>
  <c r="F19" i="2"/>
  <c r="F31" i="1"/>
  <c r="G31" i="1"/>
  <c r="D23" i="2"/>
  <c r="D24" i="2" s="1"/>
  <c r="D22" i="2"/>
  <c r="C26" i="2"/>
  <c r="H17" i="1"/>
  <c r="H18" i="1"/>
  <c r="M18" i="2" l="1"/>
  <c r="F18" i="2"/>
  <c r="E18" i="2"/>
  <c r="L18" i="2"/>
  <c r="K18" i="2"/>
  <c r="I18" i="2"/>
  <c r="N18" i="2"/>
  <c r="E23" i="2" s="1"/>
  <c r="E24" i="2" s="1"/>
  <c r="H18" i="2"/>
  <c r="J18" i="2"/>
  <c r="G18" i="2"/>
  <c r="E33" i="2"/>
  <c r="H19" i="1"/>
  <c r="G31" i="2"/>
  <c r="F31" i="2"/>
  <c r="G33" i="2"/>
  <c r="F33" i="2"/>
  <c r="H29" i="1"/>
  <c r="D26" i="2"/>
  <c r="J17" i="1"/>
  <c r="J19" i="1" s="1"/>
  <c r="J19" i="2" s="1"/>
  <c r="J18" i="1"/>
  <c r="I17" i="1"/>
  <c r="I18" i="1"/>
  <c r="L30" i="2" l="1"/>
  <c r="N30" i="2"/>
  <c r="M30" i="2"/>
  <c r="K30" i="2"/>
  <c r="I30" i="2"/>
  <c r="E22" i="2"/>
  <c r="G30" i="2"/>
  <c r="J30" i="2"/>
  <c r="E30" i="2"/>
  <c r="F30" i="2"/>
  <c r="H30" i="2"/>
  <c r="H19" i="2"/>
  <c r="H31" i="1"/>
  <c r="I19" i="1"/>
  <c r="I19" i="2" s="1"/>
  <c r="J29" i="1"/>
  <c r="I29" i="1"/>
  <c r="K18" i="1"/>
  <c r="K17" i="1"/>
  <c r="K19" i="1" s="1"/>
  <c r="K19" i="2" s="1"/>
  <c r="G34" i="2" l="1"/>
  <c r="E34" i="2"/>
  <c r="E26" i="2"/>
  <c r="F34" i="2"/>
  <c r="K29" i="1"/>
  <c r="I31" i="1"/>
  <c r="J31" i="1"/>
  <c r="K31" i="1"/>
  <c r="K31" i="2"/>
  <c r="J31" i="2"/>
  <c r="I31" i="2"/>
  <c r="H31" i="2"/>
  <c r="L18" i="1"/>
  <c r="L17" i="1"/>
  <c r="L19" i="1" s="1"/>
  <c r="L19" i="2" s="1"/>
  <c r="L29" i="1" l="1"/>
  <c r="L31" i="1"/>
  <c r="L31" i="2"/>
  <c r="N18" i="1"/>
  <c r="E23" i="1" s="1"/>
  <c r="N17" i="1"/>
  <c r="M17" i="1"/>
  <c r="M29" i="1" s="1"/>
  <c r="M18" i="1"/>
  <c r="N29" i="1" l="1"/>
  <c r="D23" i="1"/>
  <c r="D24" i="1" s="1"/>
  <c r="D22" i="1"/>
  <c r="N2" i="5" s="1"/>
  <c r="M19" i="1"/>
  <c r="N19" i="1"/>
  <c r="E24" i="1"/>
  <c r="F18" i="1"/>
  <c r="N19" i="2" l="1"/>
  <c r="F23" i="2" s="1"/>
  <c r="F24" i="2" s="1"/>
  <c r="N31" i="1"/>
  <c r="E22" i="1"/>
  <c r="Q2" i="5" s="1"/>
  <c r="M30" i="1"/>
  <c r="L30" i="1"/>
  <c r="F30" i="1"/>
  <c r="N30" i="1"/>
  <c r="J30" i="1"/>
  <c r="H30" i="1"/>
  <c r="G30" i="1"/>
  <c r="K30" i="1"/>
  <c r="I30" i="1"/>
  <c r="M19" i="2"/>
  <c r="M31" i="1"/>
  <c r="F33" i="1"/>
  <c r="E33" i="1"/>
  <c r="G33" i="1"/>
  <c r="F23" i="1"/>
  <c r="F24" i="1" s="1"/>
  <c r="F22" i="1"/>
  <c r="D26" i="1"/>
  <c r="E26" i="1" l="1"/>
  <c r="E34" i="1"/>
  <c r="C32" i="5" s="1"/>
  <c r="G34" i="1"/>
  <c r="C33" i="5" s="1"/>
  <c r="F34" i="1"/>
  <c r="F22" i="2"/>
  <c r="F26" i="2" s="1"/>
  <c r="N31" i="2"/>
  <c r="M31" i="2"/>
  <c r="F26" i="1"/>
</calcChain>
</file>

<file path=xl/sharedStrings.xml><?xml version="1.0" encoding="utf-8"?>
<sst xmlns="http://schemas.openxmlformats.org/spreadsheetml/2006/main" count="173" uniqueCount="90">
  <si>
    <t>Total</t>
  </si>
  <si>
    <t>Profit</t>
  </si>
  <si>
    <t>Microsoft 365 E5 (No Teams) - $RRP</t>
  </si>
  <si>
    <t>Partner Delivery Timeline</t>
  </si>
  <si>
    <t>Month 1</t>
  </si>
  <si>
    <t>Month 2</t>
  </si>
  <si>
    <t>Month 3</t>
  </si>
  <si>
    <t>Month 4</t>
  </si>
  <si>
    <t>Month 5</t>
  </si>
  <si>
    <t>Build</t>
  </si>
  <si>
    <t>Launch</t>
  </si>
  <si>
    <t>Month 6</t>
  </si>
  <si>
    <t>Month 7</t>
  </si>
  <si>
    <t>Month 8</t>
  </si>
  <si>
    <t>Month 9</t>
  </si>
  <si>
    <t>Month 10</t>
  </si>
  <si>
    <t>Month 11</t>
  </si>
  <si>
    <t>Month 12</t>
  </si>
  <si>
    <t>Revenue</t>
  </si>
  <si>
    <t>Rebates</t>
  </si>
  <si>
    <t>Total Seats Sold</t>
  </si>
  <si>
    <t>Revenue Growth</t>
  </si>
  <si>
    <t>Profit Growth</t>
  </si>
  <si>
    <t>Monthly Growth Report</t>
  </si>
  <si>
    <t>GTM Seat Target</t>
  </si>
  <si>
    <t>SKU Pricing Breakdown</t>
  </si>
  <si>
    <t>Margin $</t>
  </si>
  <si>
    <t>Buy %</t>
  </si>
  <si>
    <t>Buy $</t>
  </si>
  <si>
    <t>"Net New Customers" Required</t>
  </si>
  <si>
    <t>Total Customers Billed</t>
  </si>
  <si>
    <t>Seats Invoiced</t>
  </si>
  <si>
    <t>Return On Attainment</t>
  </si>
  <si>
    <t>Year 1 Result</t>
  </si>
  <si>
    <t>Year 2 Result</t>
  </si>
  <si>
    <t>Year 3 Result</t>
  </si>
  <si>
    <t>Rebate %</t>
  </si>
  <si>
    <t>Platform</t>
  </si>
  <si>
    <t>Buy % Margin</t>
  </si>
  <si>
    <t>Solution</t>
  </si>
  <si>
    <t>Sell % Margin</t>
  </si>
  <si>
    <t>Solution Buy $</t>
  </si>
  <si>
    <t>Sell Margin $</t>
  </si>
  <si>
    <t>Designation Metrics</t>
  </si>
  <si>
    <t>Net New Customer's' Required</t>
  </si>
  <si>
    <t xml:space="preserve">Microsoft Rebate </t>
  </si>
  <si>
    <t>Revenue - Solution</t>
  </si>
  <si>
    <t>Profit - Solution</t>
  </si>
  <si>
    <t>Licence Buy $</t>
  </si>
  <si>
    <t>Revenue - Licence</t>
  </si>
  <si>
    <t>Profit - Licence</t>
  </si>
  <si>
    <t>Security Solution - Sell Price</t>
  </si>
  <si>
    <t>Subscription Licence - Sell Price</t>
  </si>
  <si>
    <t>RRP $</t>
  </si>
  <si>
    <t>Sell %</t>
  </si>
  <si>
    <t>Your Price $</t>
  </si>
  <si>
    <t>Increase vs Licence Only</t>
  </si>
  <si>
    <t>Solution Designation For Security - Licence vs Solution</t>
  </si>
  <si>
    <t>Seat PM</t>
  </si>
  <si>
    <t>Profit Increase</t>
  </si>
  <si>
    <t>Revenue Increase</t>
  </si>
  <si>
    <t xml:space="preserve">Over 3 Years Your Additional  Profit Is </t>
  </si>
  <si>
    <t>Additional Profit over Licence In 1st Year</t>
  </si>
  <si>
    <t>Solution Sell = Profit In Your Pocket!</t>
  </si>
  <si>
    <t>Microsoft 365 Business Premium</t>
  </si>
  <si>
    <t>Microsoft 365 E3 (No Teams)</t>
  </si>
  <si>
    <t>Microsoft Teams Enterpise</t>
  </si>
  <si>
    <t xml:space="preserve">All pricing shown is ex GST. Monthly pricing, with annual commit. </t>
  </si>
  <si>
    <t>Yes</t>
  </si>
  <si>
    <t>No</t>
  </si>
  <si>
    <t>$RRP</t>
  </si>
  <si>
    <t>Solution $</t>
  </si>
  <si>
    <t>Will You Include a Microsoft 365 Backup In Your Solution? (Recommend)</t>
  </si>
  <si>
    <t>Include</t>
  </si>
  <si>
    <t>What Is The Name Of Your Solution?</t>
  </si>
  <si>
    <t>Enter Your Solution Name</t>
  </si>
  <si>
    <t>SKU Name</t>
  </si>
  <si>
    <r>
      <t xml:space="preserve">Please note: Microsoft 365 Basic and Standard are not listed, as they provide </t>
    </r>
    <r>
      <rPr>
        <u/>
        <sz val="9"/>
        <color theme="1"/>
        <rFont val="Aptos Narrow"/>
        <family val="2"/>
        <scheme val="minor"/>
      </rPr>
      <t>no included</t>
    </r>
    <r>
      <rPr>
        <sz val="9"/>
        <color theme="1"/>
        <rFont val="Aptos Narrow"/>
        <family val="2"/>
        <scheme val="minor"/>
      </rPr>
      <t xml:space="preserve"> secuirty features.</t>
    </r>
  </si>
  <si>
    <r>
      <t xml:space="preserve">For more details visit: </t>
    </r>
    <r>
      <rPr>
        <i/>
        <sz val="7"/>
        <color theme="4"/>
        <rFont val="Aptos Narrow"/>
        <family val="2"/>
        <scheme val="minor"/>
      </rPr>
      <t>https://www.dickerdata.com.au/data-backup-recovery-distributor</t>
    </r>
    <r>
      <rPr>
        <sz val="7"/>
        <color theme="1"/>
        <rFont val="Aptos Narrow"/>
        <family val="2"/>
        <scheme val="minor"/>
      </rPr>
      <t xml:space="preserve"> or speak with your PDM.</t>
    </r>
  </si>
  <si>
    <t>Did you know Dicker Data offer a wide range of backup solutions for Microsoft 365?</t>
  </si>
  <si>
    <t>Enter Microsoft 365 Backup Details</t>
  </si>
  <si>
    <t>Solution Designation For Security - Solution $$$ Breakdown</t>
  </si>
  <si>
    <t>Solution Designation For Security - Licence $$$ Breakdown</t>
  </si>
  <si>
    <t>New Customer Adds</t>
  </si>
  <si>
    <t>Net New Seat Adds</t>
  </si>
  <si>
    <t>Microsoft E5 Security Add-on</t>
  </si>
  <si>
    <t>The Microsoft E5 Security Add-on is available to bundle with E3 and Business Premium (from March 2025)</t>
  </si>
  <si>
    <t>Microsoft 365 E5 (No Teams)</t>
  </si>
  <si>
    <t>Solution Builder For Your Security Offer (AU)</t>
  </si>
  <si>
    <t>Your Buy Margin From Dicker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</si>
</sst>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color theme="6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color theme="5" tint="-0.249977111117893"/>
      <name val="Aptos Narrow"/>
      <family val="2"/>
      <scheme val="minor"/>
    </font>
    <font>
      <b/>
      <sz val="16"/>
      <color theme="9" tint="-0.24997711111789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21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u/>
      <sz val="9"/>
      <color theme="1"/>
      <name val="Aptos Narrow"/>
      <family val="2"/>
      <scheme val="minor"/>
    </font>
    <font>
      <i/>
      <sz val="7"/>
      <color theme="4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9" fontId="0" fillId="3" borderId="2" xfId="0" applyNumberFormat="1" applyFill="1" applyBorder="1" applyAlignment="1" applyProtection="1">
      <alignment horizontal="center"/>
      <protection locked="0"/>
    </xf>
    <xf numFmtId="44" fontId="0" fillId="0" borderId="0" xfId="0" applyNumberFormat="1"/>
    <xf numFmtId="0" fontId="0" fillId="0" borderId="2" xfId="1" applyFont="1" applyFill="1" applyBorder="1" applyAlignment="1" applyProtection="1">
      <alignment horizontal="center"/>
    </xf>
    <xf numFmtId="44" fontId="0" fillId="0" borderId="2" xfId="1" applyNumberFormat="1" applyFont="1" applyFill="1" applyBorder="1" applyProtection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2" xfId="0" applyNumberFormat="1" applyBorder="1" applyAlignment="1">
      <alignment horizontal="center"/>
    </xf>
    <xf numFmtId="44" fontId="0" fillId="0" borderId="2" xfId="0" applyNumberFormat="1" applyBorder="1"/>
    <xf numFmtId="9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left" indent="1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44" fontId="5" fillId="0" borderId="3" xfId="0" applyNumberFormat="1" applyFont="1" applyBorder="1" applyAlignment="1">
      <alignment horizontal="center"/>
    </xf>
    <xf numFmtId="44" fontId="6" fillId="0" borderId="2" xfId="0" applyNumberFormat="1" applyFont="1" applyBorder="1"/>
    <xf numFmtId="0" fontId="0" fillId="0" borderId="4" xfId="0" applyBorder="1" applyAlignment="1">
      <alignment horizontal="center"/>
    </xf>
    <xf numFmtId="44" fontId="0" fillId="0" borderId="4" xfId="0" applyNumberFormat="1" applyBorder="1"/>
    <xf numFmtId="44" fontId="6" fillId="0" borderId="4" xfId="0" applyNumberFormat="1" applyFont="1" applyBorder="1"/>
    <xf numFmtId="0" fontId="8" fillId="0" borderId="0" xfId="0" applyFont="1" applyAlignment="1">
      <alignment vertical="center"/>
    </xf>
    <xf numFmtId="10" fontId="0" fillId="0" borderId="2" xfId="0" applyNumberFormat="1" applyBorder="1" applyAlignment="1">
      <alignment horizontal="center"/>
    </xf>
    <xf numFmtId="44" fontId="9" fillId="0" borderId="2" xfId="2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44" fontId="2" fillId="0" borderId="0" xfId="0" applyNumberFormat="1" applyFont="1"/>
    <xf numFmtId="9" fontId="0" fillId="0" borderId="2" xfId="3" applyFont="1" applyBorder="1" applyAlignment="1" applyProtection="1">
      <alignment horizontal="center"/>
    </xf>
    <xf numFmtId="44" fontId="9" fillId="3" borderId="2" xfId="2" applyFont="1" applyFill="1" applyBorder="1" applyAlignment="1" applyProtection="1">
      <alignment horizontal="center"/>
      <protection locked="0"/>
    </xf>
    <xf numFmtId="0" fontId="7" fillId="0" borderId="0" xfId="0" applyFont="1"/>
    <xf numFmtId="44" fontId="7" fillId="0" borderId="0" xfId="0" applyNumberFormat="1" applyFont="1"/>
    <xf numFmtId="0" fontId="12" fillId="0" borderId="0" xfId="0" applyFont="1" applyAlignment="1">
      <alignment horizontal="left"/>
    </xf>
    <xf numFmtId="9" fontId="0" fillId="0" borderId="0" xfId="3" applyFo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44" fontId="9" fillId="0" borderId="2" xfId="2" applyFont="1" applyFill="1" applyBorder="1" applyAlignment="1" applyProtection="1">
      <alignment horizontal="center"/>
    </xf>
    <xf numFmtId="9" fontId="13" fillId="0" borderId="0" xfId="3" applyFont="1" applyAlignment="1">
      <alignment horizontal="center" vertical="center"/>
    </xf>
    <xf numFmtId="9" fontId="14" fillId="0" borderId="0" xfId="3" applyFont="1" applyAlignment="1">
      <alignment horizontal="center" vertical="center"/>
    </xf>
    <xf numFmtId="0" fontId="15" fillId="0" borderId="0" xfId="0" applyFont="1"/>
    <xf numFmtId="44" fontId="0" fillId="9" borderId="2" xfId="0" applyNumberFormat="1" applyFill="1" applyBorder="1"/>
    <xf numFmtId="9" fontId="0" fillId="0" borderId="0" xfId="0" applyNumberFormat="1" applyAlignment="1">
      <alignment horizontal="left"/>
    </xf>
    <xf numFmtId="9" fontId="0" fillId="0" borderId="2" xfId="0" applyNumberFormat="1" applyBorder="1" applyAlignment="1">
      <alignment horizontal="center"/>
    </xf>
    <xf numFmtId="0" fontId="17" fillId="0" borderId="0" xfId="0" applyFont="1"/>
    <xf numFmtId="44" fontId="0" fillId="0" borderId="5" xfId="2" applyFont="1" applyFill="1" applyBorder="1" applyAlignment="1" applyProtection="1">
      <alignment horizontal="center"/>
    </xf>
    <xf numFmtId="44" fontId="0" fillId="0" borderId="0" xfId="2" applyFont="1" applyFill="1" applyBorder="1" applyAlignment="1" applyProtection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left" indent="1"/>
      <protection locked="0"/>
    </xf>
    <xf numFmtId="44" fontId="0" fillId="3" borderId="2" xfId="2" applyFon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44" fontId="0" fillId="0" borderId="2" xfId="2" applyFont="1" applyFill="1" applyBorder="1" applyAlignment="1" applyProtection="1">
      <alignment horizontal="center"/>
    </xf>
    <xf numFmtId="9" fontId="0" fillId="3" borderId="3" xfId="0" applyNumberFormat="1" applyFill="1" applyBorder="1" applyAlignment="1" applyProtection="1">
      <alignment horizontal="center"/>
      <protection locked="0"/>
    </xf>
    <xf numFmtId="9" fontId="0" fillId="3" borderId="6" xfId="0" applyNumberFormat="1" applyFill="1" applyBorder="1" applyAlignment="1" applyProtection="1">
      <alignment horizontal="center"/>
      <protection locked="0"/>
    </xf>
    <xf numFmtId="9" fontId="0" fillId="3" borderId="5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</cellXfs>
  <cellStyles count="4">
    <cellStyle name="Currency" xfId="2" builtinId="4"/>
    <cellStyle name="Normal" xfId="0" builtinId="0"/>
    <cellStyle name="Note" xfId="1" builtinId="10"/>
    <cellStyle name="Percent" xfId="3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A18A"/>
      <color rgb="FFCE6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Revenue - Licence vs Solution Sell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Breakdown'!$D$29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Breakdown'!$E$29:$N$29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Breakdown'!$D$29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Breakdown'!$E$29:$N$29</c:f>
              <c:numCache>
                <c:formatCode>_("$"* #,##0.00_);_("$"* \(#,##0.00\);_("$"* "-"??_);_(@_)</c:formatCode>
                <c:ptCount val="10"/>
                <c:pt idx="0">
                  <c:v>1750</c:v>
                </c:pt>
                <c:pt idx="1">
                  <c:v>5250</c:v>
                </c:pt>
                <c:pt idx="2">
                  <c:v>12250</c:v>
                </c:pt>
                <c:pt idx="3">
                  <c:v>22750</c:v>
                </c:pt>
                <c:pt idx="4">
                  <c:v>36750</c:v>
                </c:pt>
                <c:pt idx="5">
                  <c:v>54250</c:v>
                </c:pt>
                <c:pt idx="6">
                  <c:v>71750</c:v>
                </c:pt>
                <c:pt idx="7">
                  <c:v>89250</c:v>
                </c:pt>
                <c:pt idx="8">
                  <c:v>106750</c:v>
                </c:pt>
                <c:pt idx="9">
                  <c:v>124250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Profit - Licence vs Solution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Breakdown'!$D$30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Breakdown'!$E$30:$N$30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Breakdown'!$D$30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Breakdown'!$E$30:$N$30</c:f>
              <c:numCache>
                <c:formatCode>_("$"* #,##0.00_);_("$"* \(#,##0.00\);_("$"* "-"??_);_(@_)</c:formatCode>
                <c:ptCount val="10"/>
                <c:pt idx="0">
                  <c:v>1750</c:v>
                </c:pt>
                <c:pt idx="1">
                  <c:v>5250</c:v>
                </c:pt>
                <c:pt idx="2">
                  <c:v>12250</c:v>
                </c:pt>
                <c:pt idx="3">
                  <c:v>22750</c:v>
                </c:pt>
                <c:pt idx="4">
                  <c:v>36750</c:v>
                </c:pt>
                <c:pt idx="5">
                  <c:v>54250</c:v>
                </c:pt>
                <c:pt idx="6">
                  <c:v>71750</c:v>
                </c:pt>
                <c:pt idx="7">
                  <c:v>89250</c:v>
                </c:pt>
                <c:pt idx="8">
                  <c:v>106750</c:v>
                </c:pt>
                <c:pt idx="9">
                  <c:v>124250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</a:t>
                </a:r>
                <a:r>
                  <a:rPr lang="en-AU" baseline="0"/>
                  <a:t>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Breakdown'!$D$33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Breakdown'!$E$33:$G$33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Breakdown'!$D$33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Breakdown'!$E$33:$G$33</c:f>
              <c:numCache>
                <c:formatCode>_("$"* #,##0.00_);_("$"* \(#,##0.00\);_("$"* "-"??_);_(@_)</c:formatCode>
                <c:ptCount val="3"/>
                <c:pt idx="0">
                  <c:v>124250</c:v>
                </c:pt>
                <c:pt idx="1">
                  <c:v>334250</c:v>
                </c:pt>
                <c:pt idx="2">
                  <c:v>544250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Breakdown'!$D$34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Breakdown'!$E$34:$G$34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Breakdown'!$D$34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Breakdown'!$E$34:$G$34</c:f>
              <c:numCache>
                <c:formatCode>_("$"* #,##0.00_);_("$"* \(#,##0.00\);_("$"* "-"??_);_(@_)</c:formatCode>
                <c:ptCount val="3"/>
                <c:pt idx="0">
                  <c:v>124250</c:v>
                </c:pt>
                <c:pt idx="1">
                  <c:v>334250</c:v>
                </c:pt>
                <c:pt idx="2">
                  <c:v>544250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190497</xdr:rowOff>
    </xdr:from>
    <xdr:to>
      <xdr:col>10</xdr:col>
      <xdr:colOff>0</xdr:colOff>
      <xdr:row>17</xdr:row>
      <xdr:rowOff>190496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F9E6E0-5ED8-4952-83E9-F02F274C7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190492</xdr:rowOff>
    </xdr:from>
    <xdr:to>
      <xdr:col>10</xdr:col>
      <xdr:colOff>0</xdr:colOff>
      <xdr:row>34</xdr:row>
      <xdr:rowOff>892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70601AA-4290-44B5-84CD-D845601EB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1252</xdr:colOff>
      <xdr:row>2</xdr:row>
      <xdr:rowOff>190496</xdr:rowOff>
    </xdr:from>
    <xdr:to>
      <xdr:col>17</xdr:col>
      <xdr:colOff>1588</xdr:colOff>
      <xdr:row>18</xdr:row>
      <xdr:rowOff>896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D66A4C-9533-4BB2-AC20-197DFF243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246183</xdr:colOff>
      <xdr:row>18</xdr:row>
      <xdr:rowOff>190493</xdr:rowOff>
    </xdr:from>
    <xdr:to>
      <xdr:col>17</xdr:col>
      <xdr:colOff>1590</xdr:colOff>
      <xdr:row>34</xdr:row>
      <xdr:rowOff>893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26F65B-9E1A-4599-AF98-66E293B3B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A4D260-0342-41EE-AB4D-0BFA8C65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608" y="197826"/>
          <a:ext cx="1761421" cy="92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DF7C7-55A3-85A5-D679-04E7F78D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0885" y="197826"/>
          <a:ext cx="175849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D106-4345-48D0-AA44-48A8119A8BB5}">
  <dimension ref="B2:G27"/>
  <sheetViews>
    <sheetView showGridLines="0" tabSelected="1" zoomScale="150" zoomScaleNormal="150" workbookViewId="0">
      <selection activeCell="B18" sqref="B18"/>
    </sheetView>
  </sheetViews>
  <sheetFormatPr defaultRowHeight="15" x14ac:dyDescent="0.25"/>
  <cols>
    <col min="1" max="1" width="2.140625" customWidth="1"/>
    <col min="2" max="2" width="35.7109375" customWidth="1"/>
    <col min="3" max="3" width="16.140625" style="1" customWidth="1"/>
    <col min="4" max="5" width="16.140625" customWidth="1"/>
  </cols>
  <sheetData>
    <row r="2" spans="2:5" ht="27.75" x14ac:dyDescent="0.45">
      <c r="B2" s="45" t="s">
        <v>88</v>
      </c>
    </row>
    <row r="4" spans="2:5" x14ac:dyDescent="0.25">
      <c r="B4" s="8" t="s">
        <v>74</v>
      </c>
      <c r="C4" s="58" t="s">
        <v>75</v>
      </c>
      <c r="D4" s="59"/>
      <c r="E4" s="60"/>
    </row>
    <row r="6" spans="2:5" x14ac:dyDescent="0.25">
      <c r="B6" s="8" t="s">
        <v>76</v>
      </c>
      <c r="C6" s="9" t="s">
        <v>73</v>
      </c>
      <c r="D6" s="9" t="s">
        <v>70</v>
      </c>
      <c r="E6" s="9" t="s">
        <v>71</v>
      </c>
    </row>
    <row r="7" spans="2:5" x14ac:dyDescent="0.25">
      <c r="B7" t="s">
        <v>87</v>
      </c>
      <c r="C7" s="2" t="s">
        <v>69</v>
      </c>
      <c r="D7" s="46">
        <v>85.99</v>
      </c>
      <c r="E7" s="12">
        <f>IF(C7="Yes",D7,0)</f>
        <v>0</v>
      </c>
    </row>
    <row r="8" spans="2:5" x14ac:dyDescent="0.25">
      <c r="B8" t="s">
        <v>65</v>
      </c>
      <c r="C8" s="2" t="s">
        <v>69</v>
      </c>
      <c r="D8" s="46">
        <v>55.96</v>
      </c>
      <c r="E8" s="12">
        <f>IF(C8="Yes",D8,0)</f>
        <v>0</v>
      </c>
    </row>
    <row r="9" spans="2:5" x14ac:dyDescent="0.25">
      <c r="B9" t="s">
        <v>66</v>
      </c>
      <c r="C9" s="2" t="s">
        <v>69</v>
      </c>
      <c r="D9" s="46">
        <v>8.2899999999999991</v>
      </c>
      <c r="E9" s="12">
        <f>IF(C9="Yes",D9,0)</f>
        <v>0</v>
      </c>
    </row>
    <row r="10" spans="2:5" x14ac:dyDescent="0.25">
      <c r="B10" t="s">
        <v>64</v>
      </c>
      <c r="C10" s="2" t="s">
        <v>69</v>
      </c>
      <c r="D10" s="46">
        <v>34.54</v>
      </c>
      <c r="E10" s="12">
        <f>IF(C10="Yes",D10,0)</f>
        <v>0</v>
      </c>
    </row>
    <row r="11" spans="2:5" x14ac:dyDescent="0.25">
      <c r="B11" t="s">
        <v>85</v>
      </c>
      <c r="C11" s="2" t="s">
        <v>69</v>
      </c>
      <c r="D11" s="57">
        <v>18.899999999999999</v>
      </c>
      <c r="E11" s="12">
        <f>IF(C11="Yes",D11,0)</f>
        <v>0</v>
      </c>
    </row>
    <row r="12" spans="2:5" x14ac:dyDescent="0.25">
      <c r="D12" s="47"/>
      <c r="E12" s="4"/>
    </row>
    <row r="13" spans="2:5" x14ac:dyDescent="0.25">
      <c r="B13" t="s">
        <v>89</v>
      </c>
      <c r="C13" s="3">
        <v>0.1</v>
      </c>
      <c r="D13" s="47"/>
      <c r="E13" s="4"/>
    </row>
    <row r="15" spans="2:5" x14ac:dyDescent="0.25">
      <c r="B15" s="61" t="s">
        <v>72</v>
      </c>
      <c r="C15" s="61"/>
      <c r="D15" s="61"/>
      <c r="E15" s="61"/>
    </row>
    <row r="17" spans="2:7" x14ac:dyDescent="0.25">
      <c r="B17" s="8" t="s">
        <v>76</v>
      </c>
      <c r="C17" s="9" t="s">
        <v>73</v>
      </c>
      <c r="D17" s="9" t="s">
        <v>70</v>
      </c>
      <c r="E17" s="9" t="s">
        <v>71</v>
      </c>
    </row>
    <row r="18" spans="2:7" x14ac:dyDescent="0.25">
      <c r="B18" s="51" t="s">
        <v>80</v>
      </c>
      <c r="C18" s="53" t="s">
        <v>69</v>
      </c>
      <c r="D18" s="52">
        <v>0</v>
      </c>
      <c r="E18" s="12">
        <f>IF(C18="Yes",D18,0)</f>
        <v>0</v>
      </c>
    </row>
    <row r="20" spans="2:7" ht="15.75" thickBot="1" x14ac:dyDescent="0.3">
      <c r="B20" s="48" t="s">
        <v>67</v>
      </c>
      <c r="E20" s="22">
        <f>SUM(E7:E19)</f>
        <v>0</v>
      </c>
    </row>
    <row r="21" spans="2:7" ht="15.75" thickTop="1" x14ac:dyDescent="0.25">
      <c r="F21" s="41"/>
      <c r="G21" s="41"/>
    </row>
    <row r="22" spans="2:7" x14ac:dyDescent="0.25">
      <c r="B22" s="55" t="s">
        <v>77</v>
      </c>
      <c r="C22" s="56"/>
      <c r="D22" s="55"/>
      <c r="E22" s="55"/>
    </row>
    <row r="23" spans="2:7" x14ac:dyDescent="0.25">
      <c r="B23" s="55" t="s">
        <v>86</v>
      </c>
      <c r="C23" s="56"/>
      <c r="D23" s="55"/>
      <c r="E23" s="55"/>
    </row>
    <row r="25" spans="2:7" x14ac:dyDescent="0.25">
      <c r="B25" t="s">
        <v>79</v>
      </c>
    </row>
    <row r="26" spans="2:7" x14ac:dyDescent="0.25">
      <c r="B26" s="54" t="s">
        <v>78</v>
      </c>
      <c r="C26" s="50"/>
      <c r="E26" s="49" t="s">
        <v>68</v>
      </c>
    </row>
    <row r="27" spans="2:7" x14ac:dyDescent="0.25">
      <c r="E27" s="49" t="s">
        <v>69</v>
      </c>
    </row>
  </sheetData>
  <sheetProtection algorithmName="SHA-512" hashValue="d5IlOgWU3bdGu5nF6q6NcWa0Y7oEHQtuycYKnvvhLsP+1qMSyUJa8uhgOaMouxSw+WweQb5zPZ/UtIRx92mPqA==" saltValue="Jt7D1pmF6oluHDIWV7/0bA==" spinCount="100000" sheet="1" objects="1" scenarios="1" selectLockedCells="1"/>
  <mergeCells count="2">
    <mergeCell ref="C4:E4"/>
    <mergeCell ref="B15:E15"/>
  </mergeCells>
  <dataValidations count="1">
    <dataValidation type="list" allowBlank="1" showInputMessage="1" showErrorMessage="1" sqref="C18 C7:C12" xr:uid="{31ADFB59-CA2E-4977-82FD-66676AFDEEF1}">
      <formula1>$E$26:$E$27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0F3F-CC4A-4496-8052-BCEDB332C274}">
  <dimension ref="B1:S39"/>
  <sheetViews>
    <sheetView showGridLines="0" showRowColHeaders="0" zoomScale="150" zoomScaleNormal="150" workbookViewId="0">
      <selection activeCell="C6" sqref="C6"/>
    </sheetView>
  </sheetViews>
  <sheetFormatPr defaultRowHeight="15" x14ac:dyDescent="0.25"/>
  <cols>
    <col min="1" max="1" width="2.140625" customWidth="1"/>
    <col min="2" max="2" width="35.7109375" customWidth="1"/>
    <col min="3" max="3" width="16.140625" bestFit="1" customWidth="1"/>
    <col min="4" max="4" width="3.7109375" style="1" customWidth="1"/>
    <col min="11" max="11" width="3.7109375" customWidth="1"/>
    <col min="19" max="19" width="12.140625" bestFit="1" customWidth="1"/>
  </cols>
  <sheetData>
    <row r="1" spans="2:19" ht="15" customHeight="1" x14ac:dyDescent="0.25"/>
    <row r="2" spans="2:19" ht="28.5" x14ac:dyDescent="0.45">
      <c r="B2" s="7" t="s">
        <v>57</v>
      </c>
      <c r="L2" s="36"/>
      <c r="M2" s="37" t="s">
        <v>60</v>
      </c>
      <c r="N2" s="39" t="e">
        <f>(('3. Solution $$$ Breakdown'!D22-'4. Licence $$$ Breakdown'!D22)/'4. Licence $$$ Breakdown'!D22)</f>
        <v>#DIV/0!</v>
      </c>
      <c r="O2" s="36"/>
      <c r="P2" s="37" t="s">
        <v>59</v>
      </c>
      <c r="Q2" s="40" t="e">
        <f>(('3. Solution $$$ Breakdown'!E22-'4. Licence $$$ Breakdown'!E22)/'4. Licence $$$ Breakdown'!E22)</f>
        <v>#DIV/0!</v>
      </c>
    </row>
    <row r="3" spans="2:19" ht="15" customHeight="1" x14ac:dyDescent="0.25"/>
    <row r="4" spans="2:19" x14ac:dyDescent="0.25">
      <c r="B4" s="67" t="s">
        <v>43</v>
      </c>
      <c r="C4" s="68"/>
      <c r="D4" s="14"/>
    </row>
    <row r="5" spans="2:19" ht="15" customHeight="1" x14ac:dyDescent="0.3">
      <c r="D5" s="27"/>
      <c r="S5" s="35"/>
    </row>
    <row r="6" spans="2:19" x14ac:dyDescent="0.25">
      <c r="B6" s="15" t="s">
        <v>44</v>
      </c>
      <c r="C6" s="2">
        <v>7</v>
      </c>
      <c r="S6" s="35"/>
    </row>
    <row r="7" spans="2:19" x14ac:dyDescent="0.25">
      <c r="B7" t="s">
        <v>24</v>
      </c>
      <c r="C7" s="2">
        <v>25</v>
      </c>
    </row>
    <row r="8" spans="2:19" x14ac:dyDescent="0.25">
      <c r="C8" s="1"/>
    </row>
    <row r="9" spans="2:19" x14ac:dyDescent="0.25">
      <c r="B9" t="s">
        <v>45</v>
      </c>
      <c r="C9" s="3">
        <v>0.04</v>
      </c>
    </row>
    <row r="11" spans="2:19" x14ac:dyDescent="0.25">
      <c r="B11" s="62" t="s">
        <v>52</v>
      </c>
      <c r="C11" s="62"/>
      <c r="D11" s="9"/>
    </row>
    <row r="12" spans="2:19" ht="15" customHeight="1" x14ac:dyDescent="0.3">
      <c r="B12" s="28"/>
      <c r="C12" s="28"/>
    </row>
    <row r="13" spans="2:19" x14ac:dyDescent="0.25">
      <c r="B13" s="8" t="s">
        <v>37</v>
      </c>
      <c r="C13" s="9" t="s">
        <v>58</v>
      </c>
    </row>
    <row r="14" spans="2:19" x14ac:dyDescent="0.25">
      <c r="B14" t="s">
        <v>2</v>
      </c>
      <c r="C14" s="42">
        <f>'1. Build Your Solution Offer'!E20</f>
        <v>0</v>
      </c>
    </row>
    <row r="15" spans="2:19" x14ac:dyDescent="0.25">
      <c r="B15" t="s">
        <v>38</v>
      </c>
      <c r="C15" s="44">
        <f>'1. Build Your Solution Offer'!C13</f>
        <v>0.1</v>
      </c>
    </row>
    <row r="16" spans="2:19" x14ac:dyDescent="0.25">
      <c r="B16" t="s">
        <v>48</v>
      </c>
      <c r="C16" s="12">
        <f>TRUNC(C14-(C15*C14),2)</f>
        <v>0</v>
      </c>
    </row>
    <row r="17" spans="2:3" x14ac:dyDescent="0.25">
      <c r="B17" t="s">
        <v>42</v>
      </c>
      <c r="C17" s="12">
        <f>C14-C16</f>
        <v>0</v>
      </c>
    </row>
    <row r="18" spans="2:3" x14ac:dyDescent="0.25">
      <c r="C18" s="29"/>
    </row>
    <row r="20" spans="2:3" x14ac:dyDescent="0.25">
      <c r="B20" s="63" t="s">
        <v>51</v>
      </c>
      <c r="C20" s="64"/>
    </row>
    <row r="21" spans="2:3" ht="15" customHeight="1" x14ac:dyDescent="0.3">
      <c r="B21" s="28"/>
      <c r="C21" s="28"/>
    </row>
    <row r="22" spans="2:3" x14ac:dyDescent="0.25">
      <c r="B22" s="8" t="s">
        <v>39</v>
      </c>
      <c r="C22" s="9" t="s">
        <v>58</v>
      </c>
    </row>
    <row r="23" spans="2:3" x14ac:dyDescent="0.25">
      <c r="B23" s="43" t="str">
        <f>'1. Build Your Solution Offer'!C4</f>
        <v>Enter Your Solution Name</v>
      </c>
      <c r="C23" s="31">
        <v>70</v>
      </c>
    </row>
    <row r="24" spans="2:3" x14ac:dyDescent="0.25">
      <c r="B24" s="10" t="s">
        <v>41</v>
      </c>
      <c r="C24" s="38">
        <f>C16</f>
        <v>0</v>
      </c>
    </row>
    <row r="25" spans="2:3" x14ac:dyDescent="0.25">
      <c r="B25" s="10" t="s">
        <v>42</v>
      </c>
      <c r="C25" s="26">
        <f>C23-C24</f>
        <v>70</v>
      </c>
    </row>
    <row r="26" spans="2:3" x14ac:dyDescent="0.25">
      <c r="B26" t="s">
        <v>40</v>
      </c>
      <c r="C26" s="30">
        <f>TRUNC((C25/C23),2)</f>
        <v>1</v>
      </c>
    </row>
    <row r="27" spans="2:3" x14ac:dyDescent="0.25">
      <c r="B27" s="1"/>
      <c r="C27" s="1"/>
    </row>
    <row r="28" spans="2:3" x14ac:dyDescent="0.25">
      <c r="B28" s="9"/>
      <c r="C28" s="9"/>
    </row>
    <row r="29" spans="2:3" ht="15" customHeight="1" x14ac:dyDescent="0.25">
      <c r="B29" s="65" t="s">
        <v>63</v>
      </c>
      <c r="C29" s="66"/>
    </row>
    <row r="30" spans="2:3" x14ac:dyDescent="0.25">
      <c r="C30" s="9"/>
    </row>
    <row r="31" spans="2:3" x14ac:dyDescent="0.25">
      <c r="B31" s="8" t="s">
        <v>56</v>
      </c>
    </row>
    <row r="32" spans="2:3" x14ac:dyDescent="0.25">
      <c r="B32" s="10" t="s">
        <v>62</v>
      </c>
      <c r="C32" s="4">
        <f>'3. Solution $$$ Breakdown'!E34-'4. Licence $$$ Breakdown'!E34</f>
        <v>124250</v>
      </c>
    </row>
    <row r="33" spans="2:3" x14ac:dyDescent="0.25">
      <c r="B33" s="10" t="s">
        <v>61</v>
      </c>
      <c r="C33" s="4">
        <f>'3. Solution $$$ Breakdown'!G34-'4. Licence $$$ Breakdown'!G34</f>
        <v>544250</v>
      </c>
    </row>
    <row r="34" spans="2:3" x14ac:dyDescent="0.25">
      <c r="B34" s="8"/>
    </row>
    <row r="39" spans="2:3" x14ac:dyDescent="0.25">
      <c r="B39" s="24"/>
    </row>
  </sheetData>
  <sheetProtection algorithmName="SHA-512" hashValue="Oc1A1ApvrELYTzUuhbB3ZufSMd3bUB3TNFKccyVLeljD78b86DFIJLPC9IoBbrA9J4jFPSxJoVptPnvvCApmyw==" saltValue="IAXW9lQkbGCs7meU1d2Jew==" spinCount="100000" sheet="1" objects="1" scenarios="1" selectLockedCells="1"/>
  <mergeCells count="4">
    <mergeCell ref="B11:C11"/>
    <mergeCell ref="B20:C20"/>
    <mergeCell ref="B29:C29"/>
    <mergeCell ref="B4:C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44FB5-5710-4BF6-A346-CF411C2F08EC}">
  <dimension ref="B2:N34"/>
  <sheetViews>
    <sheetView showGridLines="0" showRowColHeaders="0" zoomScale="150" zoomScaleNormal="150" workbookViewId="0">
      <selection activeCell="E11" sqref="E11"/>
    </sheetView>
  </sheetViews>
  <sheetFormatPr defaultRowHeight="15" x14ac:dyDescent="0.2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 x14ac:dyDescent="0.45">
      <c r="B2" s="7" t="s">
        <v>81</v>
      </c>
    </row>
    <row r="4" spans="2:14" x14ac:dyDescent="0.25">
      <c r="B4" s="8" t="s">
        <v>25</v>
      </c>
      <c r="C4" s="9" t="s">
        <v>55</v>
      </c>
      <c r="D4" s="9" t="s">
        <v>54</v>
      </c>
      <c r="E4" s="9" t="s">
        <v>28</v>
      </c>
      <c r="F4" s="9" t="s">
        <v>26</v>
      </c>
      <c r="H4" s="9" t="s">
        <v>36</v>
      </c>
    </row>
    <row r="5" spans="2:14" x14ac:dyDescent="0.25">
      <c r="B5" s="43" t="str">
        <f>'1. Build Your Solution Offer'!C4</f>
        <v>Enter Your Solution Name</v>
      </c>
      <c r="C5" s="11">
        <f>'2. Solution vs Licence ROI'!C23</f>
        <v>70</v>
      </c>
      <c r="D5" s="25">
        <f>'2. Solution vs Licence ROI'!C26</f>
        <v>1</v>
      </c>
      <c r="E5" s="11">
        <f>'2. Solution vs Licence ROI'!C24</f>
        <v>0</v>
      </c>
      <c r="F5" s="12">
        <f>'2. Solution vs Licence ROI'!C25</f>
        <v>70</v>
      </c>
      <c r="H5" s="25">
        <f>'2. Solution vs Licence ROI'!C9</f>
        <v>0.04</v>
      </c>
    </row>
    <row r="6" spans="2:14" x14ac:dyDescent="0.25">
      <c r="C6" s="13"/>
      <c r="E6" s="10"/>
      <c r="G6" s="14"/>
      <c r="H6" s="4"/>
      <c r="I6" s="4"/>
    </row>
    <row r="7" spans="2:14" x14ac:dyDescent="0.25">
      <c r="B7" s="15" t="s">
        <v>29</v>
      </c>
      <c r="C7" s="18">
        <f>'2. Solution vs Licence ROI'!C6</f>
        <v>7</v>
      </c>
      <c r="D7" s="16" t="str">
        <f>IF(C7&lt;10,"Error: Designation Requires 10 'Net New Customers'","")</f>
        <v>Error: Designation Requires 10 'Net New Customers'</v>
      </c>
    </row>
    <row r="8" spans="2:14" x14ac:dyDescent="0.25">
      <c r="B8" t="s">
        <v>24</v>
      </c>
      <c r="C8" s="18">
        <f>'2. Solution vs Licence ROI'!C7</f>
        <v>25</v>
      </c>
      <c r="D8" s="16" t="str">
        <f>IF(C8&lt;25,"Error: Designation Requires '25 Seat Add' Minimum","")</f>
        <v/>
      </c>
    </row>
    <row r="10" spans="2:14" x14ac:dyDescent="0.25">
      <c r="B10" s="8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11</v>
      </c>
      <c r="I10" s="9" t="s">
        <v>12</v>
      </c>
      <c r="J10" s="9" t="s">
        <v>13</v>
      </c>
      <c r="K10" s="9" t="s">
        <v>14</v>
      </c>
      <c r="L10" s="9" t="s">
        <v>15</v>
      </c>
      <c r="M10" s="9" t="s">
        <v>16</v>
      </c>
      <c r="N10" s="9" t="s">
        <v>17</v>
      </c>
    </row>
    <row r="11" spans="2:14" x14ac:dyDescent="0.25">
      <c r="B11" t="s">
        <v>83</v>
      </c>
      <c r="C11" s="17" t="s">
        <v>9</v>
      </c>
      <c r="D11" s="17" t="s">
        <v>10</v>
      </c>
      <c r="E11" s="2">
        <v>1</v>
      </c>
      <c r="F11" s="2">
        <v>1</v>
      </c>
      <c r="G11" s="2">
        <v>2</v>
      </c>
      <c r="H11" s="2">
        <v>2</v>
      </c>
      <c r="I11" s="2">
        <v>2</v>
      </c>
      <c r="J11" s="2">
        <v>2</v>
      </c>
      <c r="K11" s="2">
        <v>0</v>
      </c>
      <c r="L11" s="2">
        <v>0</v>
      </c>
      <c r="M11" s="2">
        <v>0</v>
      </c>
      <c r="N11" s="2">
        <v>0</v>
      </c>
    </row>
    <row r="12" spans="2:14" x14ac:dyDescent="0.25">
      <c r="B12" t="s">
        <v>84</v>
      </c>
      <c r="C12" s="17" t="s">
        <v>9</v>
      </c>
      <c r="D12" s="17" t="s">
        <v>10</v>
      </c>
      <c r="E12" s="18">
        <f>E11*C8</f>
        <v>25</v>
      </c>
      <c r="F12" s="18">
        <f>F11*C8</f>
        <v>25</v>
      </c>
      <c r="G12" s="18">
        <f>G11*C8</f>
        <v>50</v>
      </c>
      <c r="H12" s="18">
        <f>H11*C8</f>
        <v>50</v>
      </c>
      <c r="I12" s="18">
        <f>I11*C8</f>
        <v>50</v>
      </c>
      <c r="J12" s="18">
        <f>J11*C8</f>
        <v>50</v>
      </c>
      <c r="K12" s="18">
        <f>K11*C8</f>
        <v>0</v>
      </c>
      <c r="L12" s="18">
        <f>L11*C8</f>
        <v>0</v>
      </c>
      <c r="M12" s="18">
        <f>M11*C8</f>
        <v>0</v>
      </c>
      <c r="N12" s="18">
        <f>N11*C8</f>
        <v>0</v>
      </c>
    </row>
    <row r="14" spans="2:14" x14ac:dyDescent="0.25">
      <c r="B14" s="8" t="s">
        <v>23</v>
      </c>
    </row>
    <row r="15" spans="2:14" x14ac:dyDescent="0.25">
      <c r="B15" t="s">
        <v>30</v>
      </c>
      <c r="C15" s="17" t="s">
        <v>9</v>
      </c>
      <c r="D15" s="17" t="s">
        <v>10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 x14ac:dyDescent="0.25">
      <c r="B16" s="10" t="s">
        <v>20</v>
      </c>
      <c r="C16" s="17" t="s">
        <v>9</v>
      </c>
      <c r="D16" s="17" t="s">
        <v>10</v>
      </c>
      <c r="E16" s="5">
        <f>E12</f>
        <v>25</v>
      </c>
      <c r="F16" s="18">
        <f>SUM(E12:F12)</f>
        <v>50</v>
      </c>
      <c r="G16" s="18">
        <f>SUM(E12:G12)</f>
        <v>100</v>
      </c>
      <c r="H16" s="18">
        <f>SUM(E12:H12)</f>
        <v>150</v>
      </c>
      <c r="I16" s="18">
        <f>SUM(E12:I12)</f>
        <v>200</v>
      </c>
      <c r="J16" s="18">
        <f>SUM(E12:J12)</f>
        <v>250</v>
      </c>
      <c r="K16" s="18">
        <f>SUM(E12:K12)</f>
        <v>250</v>
      </c>
      <c r="L16" s="18">
        <f>SUM(E12:L12)</f>
        <v>250</v>
      </c>
      <c r="M16" s="18">
        <f>SUM(E12:M12)</f>
        <v>250</v>
      </c>
      <c r="N16" s="18">
        <f>SUM(E12:N12)</f>
        <v>250</v>
      </c>
    </row>
    <row r="17" spans="2:14" x14ac:dyDescent="0.25">
      <c r="B17" s="10" t="s">
        <v>21</v>
      </c>
      <c r="C17" s="17" t="s">
        <v>9</v>
      </c>
      <c r="D17" s="17" t="s">
        <v>10</v>
      </c>
      <c r="E17" s="6">
        <f>E16*C5</f>
        <v>1750</v>
      </c>
      <c r="F17" s="6">
        <f>F16*C5</f>
        <v>3500</v>
      </c>
      <c r="G17" s="6">
        <f>G16*C5</f>
        <v>7000</v>
      </c>
      <c r="H17" s="6">
        <f>H16*C5</f>
        <v>10500</v>
      </c>
      <c r="I17" s="6">
        <f>I16*C5</f>
        <v>14000</v>
      </c>
      <c r="J17" s="6">
        <f>J16*C5</f>
        <v>17500</v>
      </c>
      <c r="K17" s="6">
        <f>K16*C5</f>
        <v>17500</v>
      </c>
      <c r="L17" s="6">
        <f>L16*C5</f>
        <v>17500</v>
      </c>
      <c r="M17" s="6">
        <f>M16*C5</f>
        <v>17500</v>
      </c>
      <c r="N17" s="6">
        <f>N16*C5</f>
        <v>17500</v>
      </c>
    </row>
    <row r="18" spans="2:14" x14ac:dyDescent="0.25">
      <c r="B18" s="10" t="s">
        <v>22</v>
      </c>
      <c r="C18" s="17" t="s">
        <v>9</v>
      </c>
      <c r="D18" s="17" t="s">
        <v>10</v>
      </c>
      <c r="E18" s="6">
        <f>E16*F5</f>
        <v>1750</v>
      </c>
      <c r="F18" s="6">
        <f>F16*F5</f>
        <v>3500</v>
      </c>
      <c r="G18" s="6">
        <f>G16*F5</f>
        <v>7000</v>
      </c>
      <c r="H18" s="6">
        <f>H16*F5</f>
        <v>10500</v>
      </c>
      <c r="I18" s="6">
        <f>I16*F5</f>
        <v>14000</v>
      </c>
      <c r="J18" s="6">
        <f>J16*F5</f>
        <v>17500</v>
      </c>
      <c r="K18" s="6">
        <f>K16*F5</f>
        <v>17500</v>
      </c>
      <c r="L18" s="6">
        <f>L16*F5</f>
        <v>17500</v>
      </c>
      <c r="M18" s="6">
        <f>M16*F5</f>
        <v>17500</v>
      </c>
      <c r="N18" s="6">
        <f>N16*F5</f>
        <v>17500</v>
      </c>
    </row>
    <row r="19" spans="2:14" x14ac:dyDescent="0.25">
      <c r="B19" s="10" t="s">
        <v>19</v>
      </c>
      <c r="C19" s="17" t="s">
        <v>9</v>
      </c>
      <c r="D19" s="17" t="s">
        <v>10</v>
      </c>
      <c r="E19" s="6" t="str">
        <f>'4. Licence $$$ Breakdown'!E19</f>
        <v/>
      </c>
      <c r="F19" s="6" t="str">
        <f>'4. Licence $$$ Breakdown'!F19</f>
        <v/>
      </c>
      <c r="G19" s="6" t="str">
        <f>'4. Licence $$$ Breakdown'!G19</f>
        <v/>
      </c>
      <c r="H19" s="6" t="str">
        <f>'4. Licence $$$ Breakdown'!H19</f>
        <v/>
      </c>
      <c r="I19" s="6" t="str">
        <f>'4. Licence $$$ Breakdown'!I19</f>
        <v/>
      </c>
      <c r="J19" s="6">
        <f>'4. Licence $$$ Breakdown'!J19</f>
        <v>0</v>
      </c>
      <c r="K19" s="6">
        <f>'4. Licence $$$ Breakdown'!K19</f>
        <v>0</v>
      </c>
      <c r="L19" s="6">
        <f>'4. Licence $$$ Breakdown'!L19</f>
        <v>0</v>
      </c>
      <c r="M19" s="6">
        <f>'4. Licence $$$ Breakdown'!M19</f>
        <v>0</v>
      </c>
      <c r="N19" s="6">
        <f>'4. Licence $$$ Breakdown'!N19</f>
        <v>0</v>
      </c>
    </row>
    <row r="20" spans="2:14" x14ac:dyDescent="0.25">
      <c r="B20" s="10"/>
      <c r="C20"/>
    </row>
    <row r="21" spans="2:14" x14ac:dyDescent="0.25">
      <c r="B21" s="8" t="s">
        <v>32</v>
      </c>
      <c r="C21" s="9" t="s">
        <v>31</v>
      </c>
      <c r="D21" s="9" t="s">
        <v>18</v>
      </c>
      <c r="E21" s="9" t="s">
        <v>1</v>
      </c>
      <c r="F21" s="9" t="s">
        <v>19</v>
      </c>
      <c r="G21" s="8"/>
      <c r="H21" s="8"/>
      <c r="I21" s="8"/>
      <c r="J21" s="8"/>
      <c r="K21" s="8"/>
      <c r="L21" s="8"/>
      <c r="M21" s="8"/>
      <c r="N21" s="8"/>
    </row>
    <row r="22" spans="2:14" x14ac:dyDescent="0.25">
      <c r="B22" t="s">
        <v>33</v>
      </c>
      <c r="C22" s="18">
        <f>SUM(E16:N16)</f>
        <v>1775</v>
      </c>
      <c r="D22" s="11">
        <f>SUM(E17:N17)</f>
        <v>124250</v>
      </c>
      <c r="E22" s="19">
        <f>SUM(E18:N18)</f>
        <v>124250</v>
      </c>
      <c r="F22" s="20">
        <f>SUM(E19:N19)</f>
        <v>0</v>
      </c>
      <c r="G22" s="4"/>
      <c r="I22" s="4"/>
      <c r="J22" s="4"/>
      <c r="K22" s="4"/>
      <c r="L22" s="4"/>
      <c r="M22" s="4"/>
      <c r="N22" s="4"/>
    </row>
    <row r="23" spans="2:14" x14ac:dyDescent="0.25">
      <c r="B23" t="s">
        <v>34</v>
      </c>
      <c r="C23" s="18">
        <f>N16*12</f>
        <v>3000</v>
      </c>
      <c r="D23" s="11">
        <f>N17*12</f>
        <v>210000</v>
      </c>
      <c r="E23" s="19">
        <f>N18*12</f>
        <v>210000</v>
      </c>
      <c r="F23" s="20">
        <f>N19*12</f>
        <v>0</v>
      </c>
      <c r="G23" s="4"/>
      <c r="H23" s="4"/>
      <c r="I23" s="4"/>
      <c r="J23" s="4"/>
      <c r="K23" s="4"/>
      <c r="L23" s="4"/>
      <c r="M23" s="4"/>
      <c r="N23" s="4"/>
    </row>
    <row r="24" spans="2:14" x14ac:dyDescent="0.25">
      <c r="B24" t="s">
        <v>35</v>
      </c>
      <c r="C24" s="18">
        <f>C23</f>
        <v>3000</v>
      </c>
      <c r="D24" s="11">
        <f>D23</f>
        <v>210000</v>
      </c>
      <c r="E24" s="20">
        <f>E23</f>
        <v>210000</v>
      </c>
      <c r="F24" s="20">
        <f>F23</f>
        <v>0</v>
      </c>
      <c r="G24" s="4"/>
      <c r="H24" s="4"/>
      <c r="I24" s="4"/>
      <c r="J24" s="4"/>
      <c r="K24" s="4"/>
      <c r="L24" s="4"/>
      <c r="M24" s="4"/>
      <c r="N24" s="4"/>
    </row>
    <row r="25" spans="2:14" x14ac:dyDescent="0.25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 x14ac:dyDescent="0.3">
      <c r="B26" t="s">
        <v>0</v>
      </c>
      <c r="C26" s="21">
        <f>SUM(C22:C24)</f>
        <v>7775</v>
      </c>
      <c r="D26" s="22">
        <f>SUM(D22:D24)</f>
        <v>544250</v>
      </c>
      <c r="E26" s="23">
        <f>SUM(E22:E24)</f>
        <v>544250</v>
      </c>
      <c r="F26" s="23">
        <f>SUM(F22:F24)</f>
        <v>0</v>
      </c>
      <c r="K26" s="1"/>
      <c r="L26" s="1"/>
      <c r="M26" s="1"/>
      <c r="N26" s="1"/>
    </row>
    <row r="27" spans="2:14" ht="15.75" thickTop="1" x14ac:dyDescent="0.25"/>
    <row r="28" spans="2:14" x14ac:dyDescent="0.25">
      <c r="B28" s="34"/>
    </row>
    <row r="29" spans="2:14" x14ac:dyDescent="0.25">
      <c r="D29" s="32" t="s">
        <v>46</v>
      </c>
      <c r="E29" s="33">
        <f>E17</f>
        <v>1750</v>
      </c>
      <c r="F29" s="33">
        <f>SUM(E17:F17)</f>
        <v>5250</v>
      </c>
      <c r="G29" s="33">
        <f>SUM(E17:G17)</f>
        <v>12250</v>
      </c>
      <c r="H29" s="33">
        <f>SUM(E17:H17)</f>
        <v>22750</v>
      </c>
      <c r="I29" s="33">
        <f>SUM(E17:I17)</f>
        <v>36750</v>
      </c>
      <c r="J29" s="33">
        <f>SUM(E17:J17)</f>
        <v>54250</v>
      </c>
      <c r="K29" s="33">
        <f>SUM(E17:K17)</f>
        <v>71750</v>
      </c>
      <c r="L29" s="33">
        <f>SUM(E17:L17)</f>
        <v>89250</v>
      </c>
      <c r="M29" s="33">
        <f>SUM(E17:M17)</f>
        <v>106750</v>
      </c>
      <c r="N29" s="33">
        <f>SUM(E17:N17)</f>
        <v>124250</v>
      </c>
    </row>
    <row r="30" spans="2:14" x14ac:dyDescent="0.25">
      <c r="D30" s="32" t="s">
        <v>47</v>
      </c>
      <c r="E30" s="33">
        <f>E18</f>
        <v>1750</v>
      </c>
      <c r="F30" s="33">
        <f>SUM(E18:F18)</f>
        <v>5250</v>
      </c>
      <c r="G30" s="33">
        <f>SUM(E18:G18)</f>
        <v>12250</v>
      </c>
      <c r="H30" s="33">
        <f>SUM(E18:H18)</f>
        <v>22750</v>
      </c>
      <c r="I30" s="33">
        <f>SUM(E18:I18)</f>
        <v>36750</v>
      </c>
      <c r="J30" s="33">
        <f>SUM(E18:J18)</f>
        <v>54250</v>
      </c>
      <c r="K30" s="33">
        <f>SUM(E18:K18)</f>
        <v>71750</v>
      </c>
      <c r="L30" s="33">
        <f>SUM(E18:L18)</f>
        <v>89250</v>
      </c>
      <c r="M30" s="33">
        <f>SUM(E18:M18)</f>
        <v>106750</v>
      </c>
      <c r="N30" s="33">
        <f>SUM(E18:N18)</f>
        <v>124250</v>
      </c>
    </row>
    <row r="31" spans="2:14" x14ac:dyDescent="0.25">
      <c r="D31" s="32" t="s">
        <v>19</v>
      </c>
      <c r="E31" s="33" t="str">
        <f>E19</f>
        <v/>
      </c>
      <c r="F31" s="33">
        <f>SUM(E19:F19)</f>
        <v>0</v>
      </c>
      <c r="G31" s="33">
        <f>SUM(E19:G19)</f>
        <v>0</v>
      </c>
      <c r="H31" s="33">
        <f>SUM(E19:H19)</f>
        <v>0</v>
      </c>
      <c r="I31" s="33">
        <f>SUM(E19:I19)</f>
        <v>0</v>
      </c>
      <c r="J31" s="33">
        <f>SUM(E19:J19)</f>
        <v>0</v>
      </c>
      <c r="K31" s="33">
        <f>SUM(E19:K19)</f>
        <v>0</v>
      </c>
      <c r="L31" s="33">
        <f>SUM(E19:L19)</f>
        <v>0</v>
      </c>
      <c r="M31" s="33">
        <f>SUM(E19:M19)</f>
        <v>0</v>
      </c>
      <c r="N31" s="33">
        <f>SUM(E19:N19)</f>
        <v>0</v>
      </c>
    </row>
    <row r="32" spans="2:14" x14ac:dyDescent="0.25">
      <c r="C32" s="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</row>
    <row r="33" spans="3:14" x14ac:dyDescent="0.25">
      <c r="C33" s="4"/>
      <c r="D33" s="32" t="s">
        <v>46</v>
      </c>
      <c r="E33" s="33">
        <f>D22</f>
        <v>124250</v>
      </c>
      <c r="F33" s="33">
        <f>SUM(D22:D23)</f>
        <v>334250</v>
      </c>
      <c r="G33" s="33">
        <f>SUM(D22:D24)</f>
        <v>544250</v>
      </c>
      <c r="H33" s="32"/>
      <c r="I33" s="32"/>
      <c r="J33" s="32"/>
      <c r="K33" s="32"/>
      <c r="L33" s="32"/>
      <c r="M33" s="32"/>
      <c r="N33" s="32"/>
    </row>
    <row r="34" spans="3:14" x14ac:dyDescent="0.25">
      <c r="D34" s="32" t="s">
        <v>47</v>
      </c>
      <c r="E34" s="33">
        <f>E22</f>
        <v>124250</v>
      </c>
      <c r="F34" s="33">
        <f>SUM(E22:E23)</f>
        <v>334250</v>
      </c>
      <c r="G34" s="33">
        <f>SUM(E22:E24)</f>
        <v>544250</v>
      </c>
      <c r="H34" s="32"/>
      <c r="I34" s="32"/>
      <c r="J34" s="32"/>
      <c r="K34" s="32"/>
      <c r="L34" s="32"/>
      <c r="M34" s="32"/>
      <c r="N34" s="32"/>
    </row>
  </sheetData>
  <sheetProtection algorithmName="SHA-512" hashValue="7E2kT+ri6P/hpvksNh8Pkryr8rLpUrZBqqECwjtZ6C5tkxZAABXPDqjA4CYAsrC7B1CmuWhD1Yirw3ETICwMzw==" saltValue="JsxZfpq1XgYKpMsKqDBvdA==" spinCount="100000" sheet="1" objects="1" scenarios="1" selectLockedCells="1"/>
  <conditionalFormatting sqref="C7">
    <cfRule type="cellIs" dxfId="5" priority="1" operator="lessThan">
      <formula>10</formula>
    </cfRule>
  </conditionalFormatting>
  <conditionalFormatting sqref="C8">
    <cfRule type="cellIs" dxfId="4" priority="2" operator="lessThan">
      <formula>25</formula>
    </cfRule>
  </conditionalFormatting>
  <conditionalFormatting sqref="E15:N15">
    <cfRule type="cellIs" dxfId="3" priority="3" operator="greaterThan">
      <formula>$C$7-1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DE8A-7767-45C2-9FB6-762462833FA0}">
  <dimension ref="B2:N34"/>
  <sheetViews>
    <sheetView showGridLines="0" showRowColHeaders="0" zoomScale="150" zoomScaleNormal="150" workbookViewId="0">
      <selection sqref="A1:A1048576"/>
    </sheetView>
  </sheetViews>
  <sheetFormatPr defaultRowHeight="15" x14ac:dyDescent="0.2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 x14ac:dyDescent="0.45">
      <c r="B2" s="7" t="s">
        <v>82</v>
      </c>
    </row>
    <row r="4" spans="2:14" x14ac:dyDescent="0.25">
      <c r="B4" s="8" t="s">
        <v>25</v>
      </c>
      <c r="C4" s="9" t="s">
        <v>53</v>
      </c>
      <c r="D4" s="9" t="s">
        <v>27</v>
      </c>
      <c r="E4" s="9" t="s">
        <v>28</v>
      </c>
      <c r="F4" s="9" t="s">
        <v>26</v>
      </c>
      <c r="H4" s="9" t="s">
        <v>36</v>
      </c>
    </row>
    <row r="5" spans="2:14" x14ac:dyDescent="0.25">
      <c r="B5" s="10" t="s">
        <v>2</v>
      </c>
      <c r="C5" s="11">
        <f>'2. Solution vs Licence ROI'!C14</f>
        <v>0</v>
      </c>
      <c r="D5" s="25">
        <f>'2. Solution vs Licence ROI'!C15</f>
        <v>0.1</v>
      </c>
      <c r="E5" s="11">
        <f>'2. Solution vs Licence ROI'!C16</f>
        <v>0</v>
      </c>
      <c r="F5" s="12">
        <f>'2. Solution vs Licence ROI'!C17</f>
        <v>0</v>
      </c>
      <c r="H5" s="25">
        <f>'2. Solution vs Licence ROI'!C9</f>
        <v>0.04</v>
      </c>
    </row>
    <row r="6" spans="2:14" x14ac:dyDescent="0.25">
      <c r="C6" s="13"/>
      <c r="E6" s="10"/>
      <c r="G6" s="14"/>
      <c r="H6" s="4"/>
      <c r="I6" s="4"/>
    </row>
    <row r="7" spans="2:14" x14ac:dyDescent="0.25">
      <c r="B7" s="15" t="s">
        <v>29</v>
      </c>
      <c r="C7" s="18">
        <f>'2. Solution vs Licence ROI'!C6</f>
        <v>7</v>
      </c>
      <c r="D7" s="16" t="str">
        <f>IF(C7&lt;10,"Error: Designation Requires 10 'Net New Customers'","")</f>
        <v>Error: Designation Requires 10 'Net New Customers'</v>
      </c>
    </row>
    <row r="8" spans="2:14" x14ac:dyDescent="0.25">
      <c r="B8" t="s">
        <v>24</v>
      </c>
      <c r="C8" s="18">
        <f>'2. Solution vs Licence ROI'!C7</f>
        <v>25</v>
      </c>
      <c r="D8" s="16" t="str">
        <f>IF(C8&lt;25,"Error: Designation Requires '25 Seat Add' Minimum","")</f>
        <v/>
      </c>
    </row>
    <row r="10" spans="2:14" x14ac:dyDescent="0.25">
      <c r="B10" s="8" t="s">
        <v>3</v>
      </c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11</v>
      </c>
      <c r="I10" s="9" t="s">
        <v>12</v>
      </c>
      <c r="J10" s="9" t="s">
        <v>13</v>
      </c>
      <c r="K10" s="9" t="s">
        <v>14</v>
      </c>
      <c r="L10" s="9" t="s">
        <v>15</v>
      </c>
      <c r="M10" s="9" t="s">
        <v>16</v>
      </c>
      <c r="N10" s="9" t="s">
        <v>17</v>
      </c>
    </row>
    <row r="11" spans="2:14" x14ac:dyDescent="0.25">
      <c r="B11" t="s">
        <v>83</v>
      </c>
      <c r="C11" s="17" t="s">
        <v>9</v>
      </c>
      <c r="D11" s="17" t="s">
        <v>10</v>
      </c>
      <c r="E11" s="18">
        <f>'3. Solution $$$ Breakdown'!E11</f>
        <v>1</v>
      </c>
      <c r="F11" s="18">
        <f>'3. Solution $$$ Breakdown'!F11</f>
        <v>1</v>
      </c>
      <c r="G11" s="18">
        <f>'3. Solution $$$ Breakdown'!G11</f>
        <v>2</v>
      </c>
      <c r="H11" s="18">
        <f>'3. Solution $$$ Breakdown'!H11</f>
        <v>2</v>
      </c>
      <c r="I11" s="18">
        <f>'3. Solution $$$ Breakdown'!I11</f>
        <v>2</v>
      </c>
      <c r="J11" s="18">
        <f>'3. Solution $$$ Breakdown'!J11</f>
        <v>2</v>
      </c>
      <c r="K11" s="18">
        <f>'3. Solution $$$ Breakdown'!K11</f>
        <v>0</v>
      </c>
      <c r="L11" s="18">
        <f>'3. Solution $$$ Breakdown'!L11</f>
        <v>0</v>
      </c>
      <c r="M11" s="18">
        <f>'3. Solution $$$ Breakdown'!M11</f>
        <v>0</v>
      </c>
      <c r="N11" s="18">
        <f>'3. Solution $$$ Breakdown'!N11</f>
        <v>0</v>
      </c>
    </row>
    <row r="12" spans="2:14" x14ac:dyDescent="0.25">
      <c r="B12" t="s">
        <v>84</v>
      </c>
      <c r="C12" s="17" t="s">
        <v>9</v>
      </c>
      <c r="D12" s="17" t="s">
        <v>10</v>
      </c>
      <c r="E12" s="18">
        <f>E11*C8</f>
        <v>25</v>
      </c>
      <c r="F12" s="18">
        <f>F11*C8</f>
        <v>25</v>
      </c>
      <c r="G12" s="18">
        <f>G11*C8</f>
        <v>50</v>
      </c>
      <c r="H12" s="18">
        <f>H11*C8</f>
        <v>50</v>
      </c>
      <c r="I12" s="18">
        <f>I11*C8</f>
        <v>50</v>
      </c>
      <c r="J12" s="18">
        <f>J11*C8</f>
        <v>50</v>
      </c>
      <c r="K12" s="18">
        <f>K11*C8</f>
        <v>0</v>
      </c>
      <c r="L12" s="18">
        <f>L11*C8</f>
        <v>0</v>
      </c>
      <c r="M12" s="18">
        <f>M11*C8</f>
        <v>0</v>
      </c>
      <c r="N12" s="18">
        <f>N11*C8</f>
        <v>0</v>
      </c>
    </row>
    <row r="14" spans="2:14" x14ac:dyDescent="0.25">
      <c r="B14" s="8" t="s">
        <v>23</v>
      </c>
    </row>
    <row r="15" spans="2:14" x14ac:dyDescent="0.25">
      <c r="B15" t="s">
        <v>30</v>
      </c>
      <c r="C15" s="17" t="s">
        <v>9</v>
      </c>
      <c r="D15" s="17" t="s">
        <v>10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 x14ac:dyDescent="0.25">
      <c r="B16" s="10" t="s">
        <v>20</v>
      </c>
      <c r="C16" s="17" t="s">
        <v>9</v>
      </c>
      <c r="D16" s="17" t="s">
        <v>10</v>
      </c>
      <c r="E16" s="5">
        <f>E12</f>
        <v>25</v>
      </c>
      <c r="F16" s="18">
        <f>SUM(E12:F12)</f>
        <v>50</v>
      </c>
      <c r="G16" s="18">
        <f>SUM(E12:G12)</f>
        <v>100</v>
      </c>
      <c r="H16" s="18">
        <f>SUM(E12:H12)</f>
        <v>150</v>
      </c>
      <c r="I16" s="18">
        <f>SUM(E12:I12)</f>
        <v>200</v>
      </c>
      <c r="J16" s="18">
        <f>SUM(E12:J12)</f>
        <v>250</v>
      </c>
      <c r="K16" s="18">
        <f>SUM(E12:K12)</f>
        <v>250</v>
      </c>
      <c r="L16" s="18">
        <f>SUM(E12:L12)</f>
        <v>250</v>
      </c>
      <c r="M16" s="18">
        <f>SUM(E12:M12)</f>
        <v>250</v>
      </c>
      <c r="N16" s="18">
        <f>SUM(E12:N12)</f>
        <v>250</v>
      </c>
    </row>
    <row r="17" spans="2:14" x14ac:dyDescent="0.25">
      <c r="B17" s="10" t="s">
        <v>21</v>
      </c>
      <c r="C17" s="17" t="s">
        <v>9</v>
      </c>
      <c r="D17" s="17" t="s">
        <v>10</v>
      </c>
      <c r="E17" s="6">
        <f>E16*C5</f>
        <v>0</v>
      </c>
      <c r="F17" s="6">
        <f>F16*C5</f>
        <v>0</v>
      </c>
      <c r="G17" s="6">
        <f>G16*C5</f>
        <v>0</v>
      </c>
      <c r="H17" s="6">
        <f>H16*C5</f>
        <v>0</v>
      </c>
      <c r="I17" s="6">
        <f>I16*C5</f>
        <v>0</v>
      </c>
      <c r="J17" s="6">
        <f>J16*C5</f>
        <v>0</v>
      </c>
      <c r="K17" s="6">
        <f>K16*C5</f>
        <v>0</v>
      </c>
      <c r="L17" s="6">
        <f>L16*C5</f>
        <v>0</v>
      </c>
      <c r="M17" s="6">
        <f>M16*C5</f>
        <v>0</v>
      </c>
      <c r="N17" s="6">
        <f>N16*C5</f>
        <v>0</v>
      </c>
    </row>
    <row r="18" spans="2:14" x14ac:dyDescent="0.25">
      <c r="B18" s="10" t="s">
        <v>22</v>
      </c>
      <c r="C18" s="17" t="s">
        <v>9</v>
      </c>
      <c r="D18" s="17" t="s">
        <v>10</v>
      </c>
      <c r="E18" s="6">
        <f>E16*F5</f>
        <v>0</v>
      </c>
      <c r="F18" s="6">
        <f>F16*F5</f>
        <v>0</v>
      </c>
      <c r="G18" s="6">
        <f>G16*F5</f>
        <v>0</v>
      </c>
      <c r="H18" s="6">
        <f>H16*F5</f>
        <v>0</v>
      </c>
      <c r="I18" s="6">
        <f>I16*F5</f>
        <v>0</v>
      </c>
      <c r="J18" s="6">
        <f>J16*F5</f>
        <v>0</v>
      </c>
      <c r="K18" s="6">
        <f>K16*F5</f>
        <v>0</v>
      </c>
      <c r="L18" s="6">
        <f>L16*F5</f>
        <v>0</v>
      </c>
      <c r="M18" s="6">
        <f>M16*F5</f>
        <v>0</v>
      </c>
      <c r="N18" s="6">
        <f>N16*F5</f>
        <v>0</v>
      </c>
    </row>
    <row r="19" spans="2:14" x14ac:dyDescent="0.25">
      <c r="B19" s="10" t="s">
        <v>19</v>
      </c>
      <c r="C19" s="17" t="s">
        <v>9</v>
      </c>
      <c r="D19" s="17" t="s">
        <v>10</v>
      </c>
      <c r="E19" s="6" t="str">
        <f>IF(E15&gt;9,E17*H5,"")</f>
        <v/>
      </c>
      <c r="F19" s="6" t="str">
        <f>IF(F15&gt;9,F17*H5,"")</f>
        <v/>
      </c>
      <c r="G19" s="6" t="str">
        <f>IF(G15&gt;9,G17*H5,"")</f>
        <v/>
      </c>
      <c r="H19" s="6" t="str">
        <f>IF(H15&gt;9,H17*H5,"")</f>
        <v/>
      </c>
      <c r="I19" s="6" t="str">
        <f>IF(I15&gt;9,I17*H5,"")</f>
        <v/>
      </c>
      <c r="J19" s="6">
        <f>IF(J15&gt;9,J17*H5,"")</f>
        <v>0</v>
      </c>
      <c r="K19" s="6">
        <f>IF(K15&gt;9,K17*H5,"")</f>
        <v>0</v>
      </c>
      <c r="L19" s="6">
        <f>IF(L15&gt;9,L17*H5,"0")</f>
        <v>0</v>
      </c>
      <c r="M19" s="6">
        <f>IF(M15&gt;9,M17*H5,"0")</f>
        <v>0</v>
      </c>
      <c r="N19" s="6">
        <f>IF(N15&gt;9,N17*H5,"")</f>
        <v>0</v>
      </c>
    </row>
    <row r="20" spans="2:14" x14ac:dyDescent="0.25">
      <c r="B20" s="10"/>
      <c r="C20"/>
    </row>
    <row r="21" spans="2:14" x14ac:dyDescent="0.25">
      <c r="B21" s="8" t="s">
        <v>32</v>
      </c>
      <c r="C21" s="9" t="s">
        <v>31</v>
      </c>
      <c r="D21" s="9" t="s">
        <v>18</v>
      </c>
      <c r="E21" s="9" t="s">
        <v>1</v>
      </c>
      <c r="F21" s="9" t="s">
        <v>19</v>
      </c>
      <c r="G21" s="8"/>
      <c r="H21" s="8"/>
      <c r="I21" s="8"/>
      <c r="J21" s="8"/>
      <c r="K21" s="8"/>
      <c r="L21" s="8"/>
      <c r="M21" s="8"/>
      <c r="N21" s="8"/>
    </row>
    <row r="22" spans="2:14" x14ac:dyDescent="0.25">
      <c r="B22" t="s">
        <v>33</v>
      </c>
      <c r="C22" s="18">
        <f>SUM(E16:N16)</f>
        <v>1775</v>
      </c>
      <c r="D22" s="11">
        <f>SUM(E17:N17)</f>
        <v>0</v>
      </c>
      <c r="E22" s="19">
        <f>SUM(E18:N18)</f>
        <v>0</v>
      </c>
      <c r="F22" s="20">
        <f>SUM(E19:N19)</f>
        <v>0</v>
      </c>
      <c r="G22" s="4"/>
      <c r="I22" s="4"/>
      <c r="J22" s="4"/>
      <c r="K22" s="4"/>
      <c r="L22" s="4"/>
      <c r="M22" s="4"/>
      <c r="N22" s="4"/>
    </row>
    <row r="23" spans="2:14" x14ac:dyDescent="0.25">
      <c r="B23" t="s">
        <v>34</v>
      </c>
      <c r="C23" s="18">
        <f>N16*12</f>
        <v>3000</v>
      </c>
      <c r="D23" s="11">
        <f>N17*12</f>
        <v>0</v>
      </c>
      <c r="E23" s="19">
        <f>N18*12</f>
        <v>0</v>
      </c>
      <c r="F23" s="20">
        <f>N19*12</f>
        <v>0</v>
      </c>
      <c r="G23" s="4"/>
      <c r="H23" s="4"/>
      <c r="I23" s="4"/>
      <c r="J23" s="4"/>
      <c r="K23" s="4"/>
      <c r="L23" s="4"/>
      <c r="M23" s="4"/>
      <c r="N23" s="4"/>
    </row>
    <row r="24" spans="2:14" x14ac:dyDescent="0.25">
      <c r="B24" t="s">
        <v>35</v>
      </c>
      <c r="C24" s="18">
        <f>C23</f>
        <v>3000</v>
      </c>
      <c r="D24" s="11">
        <f>D23</f>
        <v>0</v>
      </c>
      <c r="E24" s="20">
        <f>E23</f>
        <v>0</v>
      </c>
      <c r="F24" s="20">
        <f>F23</f>
        <v>0</v>
      </c>
      <c r="G24" s="4"/>
      <c r="H24" s="4"/>
      <c r="I24" s="4"/>
      <c r="J24" s="4"/>
      <c r="K24" s="4"/>
      <c r="L24" s="4"/>
      <c r="M24" s="4"/>
      <c r="N24" s="4"/>
    </row>
    <row r="25" spans="2:14" x14ac:dyDescent="0.25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 x14ac:dyDescent="0.3">
      <c r="B26" t="s">
        <v>0</v>
      </c>
      <c r="C26" s="21">
        <f>SUM(C22:C24)</f>
        <v>7775</v>
      </c>
      <c r="D26" s="22">
        <f>SUM(D22:D24)</f>
        <v>0</v>
      </c>
      <c r="E26" s="23">
        <f>SUM(E22:E24)</f>
        <v>0</v>
      </c>
      <c r="F26" s="23">
        <f>SUM(F22:F24)</f>
        <v>0</v>
      </c>
      <c r="K26" s="1"/>
      <c r="L26" s="1"/>
      <c r="M26" s="1"/>
      <c r="N26" s="1"/>
    </row>
    <row r="27" spans="2:14" ht="15.75" thickTop="1" x14ac:dyDescent="0.25"/>
    <row r="28" spans="2:14" x14ac:dyDescent="0.25">
      <c r="B28" s="34"/>
    </row>
    <row r="29" spans="2:14" x14ac:dyDescent="0.25">
      <c r="D29" s="32" t="s">
        <v>49</v>
      </c>
      <c r="E29" s="33">
        <f>E17</f>
        <v>0</v>
      </c>
      <c r="F29" s="33">
        <f>SUM(E17:F17)</f>
        <v>0</v>
      </c>
      <c r="G29" s="33">
        <f>SUM(E17:G17)</f>
        <v>0</v>
      </c>
      <c r="H29" s="33">
        <f>SUM(E17:H17)</f>
        <v>0</v>
      </c>
      <c r="I29" s="33">
        <f>SUM(E17:I17)</f>
        <v>0</v>
      </c>
      <c r="J29" s="33">
        <f>SUM(E17:J17)</f>
        <v>0</v>
      </c>
      <c r="K29" s="33">
        <f>SUM(E17:K17)</f>
        <v>0</v>
      </c>
      <c r="L29" s="33">
        <f>SUM(E17:L17)</f>
        <v>0</v>
      </c>
      <c r="M29" s="33">
        <f>SUM(E17:M17)</f>
        <v>0</v>
      </c>
      <c r="N29" s="33">
        <f>SUM(E17:N17)</f>
        <v>0</v>
      </c>
    </row>
    <row r="30" spans="2:14" x14ac:dyDescent="0.25">
      <c r="D30" s="32" t="s">
        <v>50</v>
      </c>
      <c r="E30" s="33">
        <f>E18</f>
        <v>0</v>
      </c>
      <c r="F30" s="33">
        <f>SUM(E18:F18)</f>
        <v>0</v>
      </c>
      <c r="G30" s="33">
        <f>SUM(E18:G18)</f>
        <v>0</v>
      </c>
      <c r="H30" s="33">
        <f>SUM(E18:H18)</f>
        <v>0</v>
      </c>
      <c r="I30" s="33">
        <f>SUM(E18:I18)</f>
        <v>0</v>
      </c>
      <c r="J30" s="33">
        <f>SUM(E18:J18)</f>
        <v>0</v>
      </c>
      <c r="K30" s="33">
        <f>SUM(E18:K18)</f>
        <v>0</v>
      </c>
      <c r="L30" s="33">
        <f>SUM(E18:L18)</f>
        <v>0</v>
      </c>
      <c r="M30" s="33">
        <f>SUM(E18:M18)</f>
        <v>0</v>
      </c>
      <c r="N30" s="33">
        <f>SUM(E18:N18)</f>
        <v>0</v>
      </c>
    </row>
    <row r="31" spans="2:14" x14ac:dyDescent="0.25">
      <c r="D31" s="32" t="s">
        <v>19</v>
      </c>
      <c r="E31" s="33" t="str">
        <f>E19</f>
        <v/>
      </c>
      <c r="F31" s="33">
        <f>SUM(E19:F19)</f>
        <v>0</v>
      </c>
      <c r="G31" s="33">
        <f>SUM(E19:G19)</f>
        <v>0</v>
      </c>
      <c r="H31" s="33">
        <f>SUM(E19:H19)</f>
        <v>0</v>
      </c>
      <c r="I31" s="33">
        <f>SUM(E19:I19)</f>
        <v>0</v>
      </c>
      <c r="J31" s="33">
        <f>SUM(E19:J19)</f>
        <v>0</v>
      </c>
      <c r="K31" s="33">
        <f>SUM(E19:K19)</f>
        <v>0</v>
      </c>
      <c r="L31" s="33">
        <f>SUM(E19:L19)</f>
        <v>0</v>
      </c>
      <c r="M31" s="33">
        <f>SUM(E19:M19)</f>
        <v>0</v>
      </c>
      <c r="N31" s="33">
        <f>SUM(E19:N19)</f>
        <v>0</v>
      </c>
    </row>
    <row r="32" spans="2:14" x14ac:dyDescent="0.25">
      <c r="C32" s="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</row>
    <row r="33" spans="3:14" x14ac:dyDescent="0.25">
      <c r="C33" s="4"/>
      <c r="D33" s="32" t="s">
        <v>49</v>
      </c>
      <c r="E33" s="33">
        <f>D22</f>
        <v>0</v>
      </c>
      <c r="F33" s="33">
        <f>SUM(D22:D23)</f>
        <v>0</v>
      </c>
      <c r="G33" s="33">
        <f>SUM(D22:D24)</f>
        <v>0</v>
      </c>
      <c r="H33" s="32"/>
      <c r="I33" s="32"/>
      <c r="J33" s="32"/>
      <c r="K33" s="32"/>
      <c r="L33" s="32"/>
      <c r="M33" s="32"/>
      <c r="N33" s="32"/>
    </row>
    <row r="34" spans="3:14" x14ac:dyDescent="0.25">
      <c r="D34" s="32" t="s">
        <v>50</v>
      </c>
      <c r="E34" s="33">
        <f>E22</f>
        <v>0</v>
      </c>
      <c r="F34" s="33">
        <f>SUM(E22:E23)</f>
        <v>0</v>
      </c>
      <c r="G34" s="33">
        <f>SUM(E22:E24)</f>
        <v>0</v>
      </c>
      <c r="H34" s="32"/>
      <c r="I34" s="32"/>
      <c r="J34" s="32"/>
      <c r="K34" s="32"/>
      <c r="L34" s="32"/>
      <c r="M34" s="32"/>
      <c r="N34" s="32"/>
    </row>
  </sheetData>
  <sheetProtection algorithmName="SHA-512" hashValue="VQ9MZ8dKiyApQgpSATvb6mYOjiuOYH09r+Xv57Jabpyo82zMvFAkRgFYGXPUao6D67Xc3w6PH3M0ygETfG5ZKg==" saltValue="uq3AgjcA7knVjOnvw4lNew==" spinCount="100000" sheet="1" objects="1" scenarios="1" selectLockedCells="1"/>
  <conditionalFormatting sqref="C7">
    <cfRule type="cellIs" dxfId="2" priority="1" operator="lessThan">
      <formula>10</formula>
    </cfRule>
  </conditionalFormatting>
  <conditionalFormatting sqref="C8">
    <cfRule type="cellIs" dxfId="1" priority="3" operator="lessThan">
      <formula>25</formula>
    </cfRule>
  </conditionalFormatting>
  <conditionalFormatting sqref="E15:N15">
    <cfRule type="cellIs" dxfId="0" priority="5" operator="greaterThan">
      <formula>$C$7-1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7bb821-340d-4a6b-ab9d-4a4be84d8d64">
      <Terms xmlns="http://schemas.microsoft.com/office/infopath/2007/PartnerControls"/>
    </lcf76f155ced4ddcb4097134ff3c332f>
    <TaxCatchAll xmlns="c8e5ee5f-cdc9-400e-abeb-489c00a90c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CE9D3728B5814FB45CEFA044557808" ma:contentTypeVersion="18" ma:contentTypeDescription="Create a new document." ma:contentTypeScope="" ma:versionID="83d9e95c12dcad1ee09f99c488f38643">
  <xsd:schema xmlns:xsd="http://www.w3.org/2001/XMLSchema" xmlns:xs="http://www.w3.org/2001/XMLSchema" xmlns:p="http://schemas.microsoft.com/office/2006/metadata/properties" xmlns:ns2="097bb821-340d-4a6b-ab9d-4a4be84d8d64" xmlns:ns3="c8e5ee5f-cdc9-400e-abeb-489c00a90ce7" targetNamespace="http://schemas.microsoft.com/office/2006/metadata/properties" ma:root="true" ma:fieldsID="4d4de455e7227b351f96e30c21fec957" ns2:_="" ns3:_="">
    <xsd:import namespace="097bb821-340d-4a6b-ab9d-4a4be84d8d64"/>
    <xsd:import namespace="c8e5ee5f-cdc9-400e-abeb-489c00a90c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bb821-340d-4a6b-ab9d-4a4be84d8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28fa2c3-b102-4787-8df5-b23ef8e8fe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e5f-cdc9-400e-abeb-489c00a90c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36cde7-d4b7-4e1e-aa86-3e0e18ed58bf}" ma:internalName="TaxCatchAll" ma:showField="CatchAllData" ma:web="c8e5ee5f-cdc9-400e-abeb-489c00a90c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CCE045-C2DE-47FE-81A5-9BF1B21DAEC1}">
  <ds:schemaRefs>
    <ds:schemaRef ds:uri="http://schemas.microsoft.com/office/2006/metadata/properties"/>
    <ds:schemaRef ds:uri="http://schemas.microsoft.com/office/infopath/2007/PartnerControls"/>
    <ds:schemaRef ds:uri="3204e0f6-0169-4134-8442-d0c4cad8c029"/>
    <ds:schemaRef ds:uri="b0618779-e473-4ca2-98c8-33e18c4ebf15"/>
  </ds:schemaRefs>
</ds:datastoreItem>
</file>

<file path=customXml/itemProps2.xml><?xml version="1.0" encoding="utf-8"?>
<ds:datastoreItem xmlns:ds="http://schemas.openxmlformats.org/officeDocument/2006/customXml" ds:itemID="{D8C80807-C88B-41A8-8994-154FD3870D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AE6307-441B-4ABF-A20C-DCC816C7563D}"/>
</file>

<file path=docMetadata/LabelInfo.xml><?xml version="1.0" encoding="utf-8"?>
<clbl:labelList xmlns:clbl="http://schemas.microsoft.com/office/2020/mipLabelMetadata">
  <clbl:label id="{f2cd219a-7fef-4855-86b9-76cef3de89bd}" enabled="1" method="Standard" siteId="{6e417ab3-58de-417d-9aaa-da5837716c4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Build Your Solution Offer</vt:lpstr>
      <vt:lpstr>2. Solution vs Licence ROI</vt:lpstr>
      <vt:lpstr>3. Solution $$$ Breakdown</vt:lpstr>
      <vt:lpstr>4. Licence $$$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Smith</cp:lastModifiedBy>
  <dcterms:created xsi:type="dcterms:W3CDTF">2024-08-13T02:39:41Z</dcterms:created>
  <dcterms:modified xsi:type="dcterms:W3CDTF">2025-04-04T05:04:53Z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0x01010089CE9D3728B5814FB45CEFA044557808</vt:lpwstr>
  </property>
  <property fmtid="{D5CDD505-2E9C-101B-9397-08002B2CF9AE}" pid="3" name="MediaServiceImageTags">
    <vt:lpwstr/>
  </property>
</Properties>
</file>